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7a4195e9eff0bf8/Bureau/LISTES/PROJETS EN COURS/FRUQ 2025-2026/SOUTIEN ASSOCIATION 2024/"/>
    </mc:Choice>
  </mc:AlternateContent>
  <xr:revisionPtr revIDLastSave="60" documentId="8_{21612255-2B20-4719-8F32-0FD2D14D7B2E}" xr6:coauthVersionLast="47" xr6:coauthVersionMax="47" xr10:uidLastSave="{A4034B79-7A7E-4388-9E20-5741765FAE2C}"/>
  <bookViews>
    <workbookView xWindow="-120" yWindow="-120" windowWidth="29040" windowHeight="15720" tabRatio="403" activeTab="1" xr2:uid="{00000000-000D-0000-FFFF-FFFF00000000}"/>
  </bookViews>
  <sheets>
    <sheet name="rapport" sheetId="1" r:id="rId1"/>
    <sheet name="tableau" sheetId="2" r:id="rId2"/>
  </sheets>
  <externalReferences>
    <externalReference r:id="rId3"/>
  </externalReferences>
  <definedNames>
    <definedName name="_xlnm.Print_Area" localSheetId="0">rapport!$A$1:$H$52</definedName>
    <definedName name="_xlnm.Print_Area" localSheetId="1">tableau!$A$1:$F$37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13" i="2"/>
  <c r="A3" i="2"/>
  <c r="D3" i="2"/>
  <c r="E3" i="2"/>
  <c r="F3" i="2"/>
  <c r="A4" i="2"/>
  <c r="D4" i="2"/>
  <c r="E4" i="2"/>
  <c r="F4" i="2" s="1"/>
  <c r="A5" i="2"/>
  <c r="D5" i="2"/>
  <c r="E5" i="2"/>
  <c r="F5" i="2"/>
  <c r="A6" i="2"/>
  <c r="D6" i="2"/>
  <c r="E6" i="2"/>
  <c r="A7" i="2"/>
  <c r="D7" i="2"/>
  <c r="F7" i="2" s="1"/>
  <c r="E7" i="2"/>
  <c r="A8" i="2"/>
  <c r="D8" i="2"/>
  <c r="E8" i="2"/>
  <c r="F8" i="2"/>
  <c r="A9" i="2"/>
  <c r="D9" i="2"/>
  <c r="E9" i="2"/>
  <c r="F9" i="2"/>
  <c r="A10" i="2"/>
  <c r="D10" i="2"/>
  <c r="E10" i="2"/>
  <c r="F10" i="2" s="1"/>
  <c r="A11" i="2"/>
  <c r="D11" i="2"/>
  <c r="E11" i="2"/>
  <c r="D12" i="2"/>
  <c r="F12" i="2" s="1"/>
  <c r="E12" i="2"/>
  <c r="B28" i="2"/>
  <c r="D13" i="2" l="1"/>
  <c r="F11" i="2"/>
  <c r="E13" i="2"/>
  <c r="F6" i="2"/>
  <c r="F13" i="2" s="1"/>
  <c r="H42" i="1"/>
  <c r="H41" i="1"/>
  <c r="H40" i="1"/>
  <c r="H39" i="1"/>
  <c r="B29" i="2"/>
  <c r="E29" i="2" s="1"/>
  <c r="B19" i="1" s="1"/>
  <c r="H19" i="1" s="1"/>
  <c r="B30" i="2"/>
  <c r="B31" i="2"/>
  <c r="B32" i="2"/>
  <c r="B33" i="2"/>
  <c r="B34" i="2"/>
  <c r="B35" i="2"/>
  <c r="E28" i="2"/>
  <c r="B18" i="1" s="1"/>
  <c r="C28" i="2"/>
  <c r="D28" i="2"/>
  <c r="F26" i="1"/>
  <c r="C35" i="2"/>
  <c r="D35" i="2"/>
  <c r="C34" i="2"/>
  <c r="D34" i="2"/>
  <c r="C33" i="2"/>
  <c r="D33" i="2"/>
  <c r="C32" i="2"/>
  <c r="D32" i="2"/>
  <c r="C31" i="2"/>
  <c r="D31" i="2"/>
  <c r="C30" i="2"/>
  <c r="D30" i="2"/>
  <c r="C29" i="2"/>
  <c r="D29" i="2"/>
  <c r="G26" i="1"/>
  <c r="E35" i="2"/>
  <c r="B25" i="1"/>
  <c r="H25" i="1" s="1"/>
  <c r="E32" i="2"/>
  <c r="B22" i="1"/>
  <c r="H22" i="1"/>
  <c r="E31" i="2"/>
  <c r="B21" i="1"/>
  <c r="H21" i="1"/>
  <c r="E34" i="2"/>
  <c r="B24" i="1"/>
  <c r="H24" i="1"/>
  <c r="E33" i="2"/>
  <c r="B23" i="1"/>
  <c r="H23" i="1" s="1"/>
  <c r="E30" i="2"/>
  <c r="B20" i="1"/>
  <c r="H20" i="1" s="1"/>
  <c r="H45" i="1"/>
  <c r="H18" i="1" l="1"/>
  <c r="B26" i="1"/>
  <c r="H26" i="1" s="1"/>
  <c r="H46" i="1" s="1"/>
</calcChain>
</file>

<file path=xl/sharedStrings.xml><?xml version="1.0" encoding="utf-8"?>
<sst xmlns="http://schemas.openxmlformats.org/spreadsheetml/2006/main" count="78" uniqueCount="73">
  <si>
    <t>1. REPAS, HÉBERGEMENT ET AUTRES (joindre les pièces justificatives)</t>
  </si>
  <si>
    <t>DATE</t>
  </si>
  <si>
    <t>Déjeuner</t>
  </si>
  <si>
    <t>Dîner</t>
  </si>
  <si>
    <t>Souper</t>
  </si>
  <si>
    <t>Coucher</t>
  </si>
  <si>
    <t>Divers</t>
  </si>
  <si>
    <t>Total</t>
  </si>
  <si>
    <t>TOTAL 1:</t>
  </si>
  <si>
    <t xml:space="preserve">2. DÉPLACEMENTS (joindre les pièces justificatives) : </t>
  </si>
  <si>
    <t>Veuillez indiquer les noms des personnes que vous avez déplacées.</t>
  </si>
  <si>
    <t>Avion :</t>
  </si>
  <si>
    <t>Autobus :</t>
  </si>
  <si>
    <t>Train :</t>
  </si>
  <si>
    <t>Taxi :</t>
  </si>
  <si>
    <t>Automobile louée</t>
  </si>
  <si>
    <t>Automobile personnelle :</t>
  </si>
  <si>
    <t>Covoiturage :</t>
  </si>
  <si>
    <t>Essence</t>
  </si>
  <si>
    <t>Autre :</t>
  </si>
  <si>
    <t>TOTAL 2 :</t>
  </si>
  <si>
    <t>TOTAL 1 + 2</t>
  </si>
  <si>
    <t>REPAS</t>
  </si>
  <si>
    <t>nombre=</t>
  </si>
  <si>
    <t>FÉDÉRATION DES RETRAITÉS DE L'UNIVERSITÉ DU QUÉBEC</t>
  </si>
  <si>
    <t>table repas</t>
  </si>
  <si>
    <t>jour 1</t>
  </si>
  <si>
    <t>jour 2</t>
  </si>
  <si>
    <t>jour 3</t>
  </si>
  <si>
    <t>jour 4</t>
  </si>
  <si>
    <t>jour 5</t>
  </si>
  <si>
    <t>jour 6</t>
  </si>
  <si>
    <t>jour 7</t>
  </si>
  <si>
    <t>jour 8</t>
  </si>
  <si>
    <t>déjeuner</t>
  </si>
  <si>
    <t>dîner</t>
  </si>
  <si>
    <t>souper</t>
  </si>
  <si>
    <t xml:space="preserve">Distances routières établies par Transport Québec: </t>
  </si>
  <si>
    <t>Signature du, de la réquérant-e</t>
  </si>
  <si>
    <t>Signature de la trésorerie</t>
  </si>
  <si>
    <t>REPAS: cocher avec un X les cases requises</t>
  </si>
  <si>
    <t>Code postal:</t>
  </si>
  <si>
    <t>Pour le calcul concernant le montant à recevoir, il suffit d'indiquer le kilométrage</t>
  </si>
  <si>
    <t>dans la case km = dans l'onglet rapport et le calcul se fait automatiquement</t>
  </si>
  <si>
    <t>http://www.quebec511.info/fr/distances/index.asp</t>
  </si>
  <si>
    <t>SOUTIEN AUX ASSOCIATIONS ÉLOIGNÉES</t>
  </si>
  <si>
    <t>Rapport de dépenses</t>
  </si>
  <si>
    <t>Nom de l'Association :</t>
  </si>
  <si>
    <t>Nom du trésorier :</t>
  </si>
  <si>
    <t>Adresse :</t>
  </si>
  <si>
    <t xml:space="preserve">Date de l'Assemblée générale : </t>
  </si>
  <si>
    <t>Personne(s) présente(s) à l'AG :</t>
  </si>
  <si>
    <t>Stationnement :</t>
  </si>
  <si>
    <t>Soutien accordé selon les normes établies au tableau :</t>
  </si>
  <si>
    <t xml:space="preserve">km autorisés par la FRUQ  : </t>
  </si>
  <si>
    <t>aller</t>
  </si>
  <si>
    <t>retour</t>
  </si>
  <si>
    <t>Nombre de membres</t>
  </si>
  <si>
    <t>Distance en km de Québec</t>
  </si>
  <si>
    <t xml:space="preserve">Associations </t>
  </si>
  <si>
    <t>montant de la subvention distance</t>
  </si>
  <si>
    <t>montant de la subvention nombre de membres</t>
  </si>
  <si>
    <t>ARTÉLUQ</t>
  </si>
  <si>
    <t>ARUQSS</t>
  </si>
  <si>
    <t>ARÉNAP</t>
  </si>
  <si>
    <t>COUCHER chez un ami 20 $</t>
  </si>
  <si>
    <t xml:space="preserve">.545 $/ km (voir distances au verso) </t>
  </si>
  <si>
    <t>Si vous avez déplacé des passagers, ajouter .136 $ par personne par km.</t>
  </si>
  <si>
    <t>(À compléter par la vice-présidence à la trésorerie)</t>
  </si>
  <si>
    <t>Subvention selon la distance</t>
  </si>
  <si>
    <t>Subvention selon la taille</t>
  </si>
  <si>
    <t>ACRUQAM</t>
  </si>
  <si>
    <t>APRÈS-INRS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</si>
</sst>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164" formatCode="#,##0&quot; $&quot;"/>
    <numFmt numFmtId="165" formatCode="#,##0.00_ _$"/>
    <numFmt numFmtId="166" formatCode="#,##0.00\ &quot;$&quot;_-"/>
    <numFmt numFmtId="167" formatCode="[$-F800]dddd\,\ mmmm\ dd\,\ yyyy"/>
    <numFmt numFmtId="168" formatCode="_ * #,##0_)\ &quot;$&quot;_ ;_ * \(#,##0\)\ &quot;$&quot;_ ;_ * &quot;-&quot;??_)\ &quot;$&quot;_ ;_ @_ "/>
  </numFmts>
  <fonts count="17" x14ac:knownFonts="1">
    <font>
      <sz val="10"/>
      <name val="Verdana"/>
    </font>
    <font>
      <u/>
      <sz val="10"/>
      <color indexed="12"/>
      <name val="Verdana"/>
      <family val="2"/>
    </font>
    <font>
      <sz val="8"/>
      <name val="Verdana"/>
      <family val="2"/>
    </font>
    <font>
      <sz val="8"/>
      <name val="Arial"/>
      <family val="2"/>
    </font>
    <font>
      <sz val="6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name val="Calibri"/>
      <family val="2"/>
      <scheme val="minor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.5"/>
      <color rgb="FF000000"/>
      <name val="Segoe UI"/>
      <family val="2"/>
    </font>
    <font>
      <sz val="9"/>
      <color rgb="FF000000"/>
      <name val="Segoe UI"/>
      <family val="2"/>
    </font>
    <font>
      <sz val="14"/>
      <color theme="1"/>
      <name val="Calibri"/>
      <family val="2"/>
      <scheme val="minor"/>
    </font>
    <font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8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textRotation="66"/>
    </xf>
    <xf numFmtId="0" fontId="2" fillId="0" borderId="0" xfId="0" applyFont="1"/>
    <xf numFmtId="0" fontId="1" fillId="0" borderId="0" xfId="1" applyAlignment="1" applyProtection="1"/>
    <xf numFmtId="42" fontId="0" fillId="0" borderId="1" xfId="2" applyNumberFormat="1" applyFont="1" applyBorder="1"/>
    <xf numFmtId="42" fontId="0" fillId="0" borderId="0" xfId="2" applyNumberFormat="1" applyFont="1"/>
    <xf numFmtId="42" fontId="1" fillId="0" borderId="0" xfId="2" applyNumberFormat="1" applyFont="1" applyAlignment="1" applyProtection="1"/>
    <xf numFmtId="42" fontId="0" fillId="0" borderId="1" xfId="2" applyNumberFormat="1" applyFont="1" applyBorder="1" applyAlignment="1">
      <alignment textRotation="66"/>
    </xf>
    <xf numFmtId="1" fontId="12" fillId="3" borderId="1" xfId="2" applyNumberFormat="1" applyFont="1" applyFill="1" applyBorder="1" applyAlignment="1">
      <alignment horizontal="right"/>
    </xf>
    <xf numFmtId="0" fontId="10" fillId="0" borderId="0" xfId="0" applyFont="1" applyAlignment="1">
      <alignment horizontal="justify" vertical="center"/>
    </xf>
    <xf numFmtId="1" fontId="12" fillId="0" borderId="0" xfId="0" applyNumberFormat="1" applyFont="1" applyAlignment="1">
      <alignment horizontal="right"/>
    </xf>
    <xf numFmtId="1" fontId="0" fillId="0" borderId="0" xfId="0" applyNumberFormat="1"/>
    <xf numFmtId="168" fontId="0" fillId="0" borderId="0" xfId="2" applyNumberFormat="1" applyFont="1"/>
    <xf numFmtId="0" fontId="9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12" fillId="0" borderId="18" xfId="0" applyFont="1" applyBorder="1" applyAlignment="1">
      <alignment horizontal="justify" vertical="center"/>
    </xf>
    <xf numFmtId="1" fontId="9" fillId="0" borderId="0" xfId="0" applyNumberFormat="1" applyFont="1"/>
    <xf numFmtId="1" fontId="12" fillId="3" borderId="19" xfId="2" applyNumberFormat="1" applyFont="1" applyFill="1" applyBorder="1" applyAlignment="1">
      <alignment horizontal="right"/>
    </xf>
    <xf numFmtId="0" fontId="12" fillId="0" borderId="16" xfId="0" applyFont="1" applyBorder="1" applyAlignment="1">
      <alignment horizontal="justify" vertical="center"/>
    </xf>
    <xf numFmtId="1" fontId="12" fillId="3" borderId="17" xfId="2" applyNumberFormat="1" applyFont="1" applyFill="1" applyBorder="1" applyAlignment="1">
      <alignment horizontal="right"/>
    </xf>
    <xf numFmtId="168" fontId="0" fillId="0" borderId="7" xfId="2" applyNumberFormat="1" applyFont="1" applyBorder="1"/>
    <xf numFmtId="168" fontId="0" fillId="0" borderId="10" xfId="2" applyNumberFormat="1" applyFont="1" applyBorder="1"/>
    <xf numFmtId="168" fontId="0" fillId="0" borderId="0" xfId="2" applyNumberFormat="1" applyFont="1" applyBorder="1"/>
    <xf numFmtId="168" fontId="0" fillId="0" borderId="20" xfId="2" applyNumberFormat="1" applyFont="1" applyBorder="1"/>
    <xf numFmtId="168" fontId="0" fillId="0" borderId="12" xfId="2" applyNumberFormat="1" applyFont="1" applyBorder="1"/>
    <xf numFmtId="168" fontId="0" fillId="0" borderId="15" xfId="2" applyNumberFormat="1" applyFont="1" applyBorder="1"/>
    <xf numFmtId="0" fontId="2" fillId="0" borderId="0" xfId="0" applyFont="1" applyProtection="1"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" fontId="6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" fontId="3" fillId="0" borderId="1" xfId="0" applyNumberFormat="1" applyFont="1" applyBorder="1" applyProtection="1">
      <protection locked="0"/>
    </xf>
    <xf numFmtId="165" fontId="4" fillId="0" borderId="1" xfId="0" applyNumberFormat="1" applyFont="1" applyBorder="1" applyProtection="1">
      <protection locked="0"/>
    </xf>
    <xf numFmtId="16" fontId="3" fillId="0" borderId="4" xfId="0" applyNumberFormat="1" applyFont="1" applyBorder="1" applyProtection="1">
      <protection locked="0"/>
    </xf>
    <xf numFmtId="166" fontId="4" fillId="0" borderId="1" xfId="0" applyNumberFormat="1" applyFont="1" applyBorder="1" applyProtection="1">
      <protection locked="0"/>
    </xf>
    <xf numFmtId="166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166" fontId="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166" fontId="6" fillId="0" borderId="0" xfId="0" applyNumberFormat="1" applyFont="1" applyProtection="1">
      <protection locked="0"/>
    </xf>
    <xf numFmtId="166" fontId="5" fillId="0" borderId="5" xfId="0" applyNumberFormat="1" applyFont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Border="1"/>
    <xf numFmtId="165" fontId="4" fillId="0" borderId="1" xfId="0" applyNumberFormat="1" applyFont="1" applyBorder="1"/>
    <xf numFmtId="0" fontId="15" fillId="0" borderId="0" xfId="0" applyFont="1" applyAlignment="1">
      <alignment vertical="center"/>
    </xf>
    <xf numFmtId="1" fontId="10" fillId="0" borderId="0" xfId="0" applyNumberFormat="1" applyFont="1" applyAlignment="1">
      <alignment horizontal="right"/>
    </xf>
    <xf numFmtId="168" fontId="10" fillId="0" borderId="0" xfId="2" applyNumberFormat="1" applyFont="1" applyAlignment="1">
      <alignment horizontal="left"/>
    </xf>
    <xf numFmtId="168" fontId="10" fillId="0" borderId="0" xfId="2" applyNumberFormat="1" applyFont="1"/>
    <xf numFmtId="168" fontId="10" fillId="0" borderId="0" xfId="2" applyNumberFormat="1" applyFont="1" applyAlignment="1">
      <alignment horizontal="right"/>
    </xf>
    <xf numFmtId="0" fontId="11" fillId="0" borderId="16" xfId="0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top" wrapText="1"/>
    </xf>
    <xf numFmtId="168" fontId="11" fillId="0" borderId="17" xfId="2" applyNumberFormat="1" applyFont="1" applyBorder="1" applyAlignment="1">
      <alignment horizontal="center" vertical="top" wrapText="1"/>
    </xf>
    <xf numFmtId="168" fontId="11" fillId="5" borderId="17" xfId="2" applyNumberFormat="1" applyFont="1" applyFill="1" applyBorder="1" applyAlignment="1">
      <alignment horizontal="center" vertical="top" wrapText="1"/>
    </xf>
    <xf numFmtId="168" fontId="12" fillId="0" borderId="1" xfId="2" applyNumberFormat="1" applyFont="1" applyBorder="1" applyAlignment="1">
      <alignment horizontal="left"/>
    </xf>
    <xf numFmtId="1" fontId="16" fillId="3" borderId="1" xfId="2" applyNumberFormat="1" applyFont="1" applyFill="1" applyBorder="1" applyAlignment="1">
      <alignment horizontal="right"/>
    </xf>
    <xf numFmtId="168" fontId="12" fillId="0" borderId="1" xfId="2" applyNumberFormat="1" applyFont="1" applyBorder="1" applyAlignment="1">
      <alignment horizontal="center"/>
    </xf>
    <xf numFmtId="168" fontId="12" fillId="5" borderId="1" xfId="2" applyNumberFormat="1" applyFont="1" applyFill="1" applyBorder="1" applyAlignment="1">
      <alignment horizontal="center"/>
    </xf>
    <xf numFmtId="0" fontId="11" fillId="0" borderId="0" xfId="0" applyFont="1"/>
    <xf numFmtId="1" fontId="11" fillId="0" borderId="0" xfId="0" applyNumberFormat="1" applyFont="1" applyAlignment="1">
      <alignment horizontal="right"/>
    </xf>
    <xf numFmtId="168" fontId="11" fillId="0" borderId="0" xfId="2" applyNumberFormat="1" applyFont="1"/>
    <xf numFmtId="168" fontId="11" fillId="6" borderId="0" xfId="2" applyNumberFormat="1" applyFont="1" applyFill="1"/>
    <xf numFmtId="168" fontId="0" fillId="4" borderId="0" xfId="2" applyNumberFormat="1" applyFont="1" applyFill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167" fontId="6" fillId="0" borderId="2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5" xfId="0" applyFont="1" applyBorder="1" applyAlignment="1" applyProtection="1">
      <alignment horizontal="left"/>
      <protection locked="0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466725</xdr:colOff>
      <xdr:row>0</xdr:row>
      <xdr:rowOff>0</xdr:rowOff>
    </xdr:to>
    <xdr:pic>
      <xdr:nvPicPr>
        <xdr:cNvPr id="1036" name="Picture 1" descr="Fruq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434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7a4195e9eff0bf8/Bureau/LISTES/PROJETS%20EN%20COURS/FRUQ%202025-2026/SOUTIEN%20ASSOCIATION%202024/soutien.xlsx" TargetMode="External"/><Relationship Id="rId1" Type="http://schemas.openxmlformats.org/officeDocument/2006/relationships/externalLinkPath" Target="sout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vention"/>
      <sheetName val="membres"/>
      <sheetName val="distances"/>
    </sheetNames>
    <sheetDataSet>
      <sheetData sheetId="0"/>
      <sheetData sheetId="1">
        <row r="3">
          <cell r="H3">
            <v>54.527902294595251</v>
          </cell>
        </row>
        <row r="4">
          <cell r="H4">
            <v>280.81869681716552</v>
          </cell>
        </row>
        <row r="5">
          <cell r="H5">
            <v>96.834033385229489</v>
          </cell>
        </row>
        <row r="6">
          <cell r="H6">
            <v>75.89694508572039</v>
          </cell>
        </row>
        <row r="7">
          <cell r="H7">
            <v>55.06248957199324</v>
          </cell>
        </row>
        <row r="8">
          <cell r="H8">
            <v>22.287198160092501</v>
          </cell>
        </row>
        <row r="9">
          <cell r="H9">
            <v>85.09657479308045</v>
          </cell>
        </row>
        <row r="10">
          <cell r="H10">
            <v>160.46782675266596</v>
          </cell>
        </row>
        <row r="11">
          <cell r="H11">
            <v>92.071703874480491</v>
          </cell>
        </row>
        <row r="12">
          <cell r="H12">
            <v>76.936629264976844</v>
          </cell>
        </row>
      </sheetData>
      <sheetData sheetId="2">
        <row r="1">
          <cell r="A1" t="str">
            <v>ARUQAT</v>
          </cell>
          <cell r="C1">
            <v>279.98727330575883</v>
          </cell>
        </row>
        <row r="2">
          <cell r="A2" t="str">
            <v>ARUQO</v>
          </cell>
          <cell r="C2">
            <v>143.17531021317211</v>
          </cell>
        </row>
        <row r="3">
          <cell r="A3" t="str">
            <v>ARRUQAR</v>
          </cell>
          <cell r="C3">
            <v>100.22271714922049</v>
          </cell>
        </row>
        <row r="4">
          <cell r="A4" t="str">
            <v>ARRÉTS</v>
          </cell>
          <cell r="C4">
            <v>81.76901049952275</v>
          </cell>
        </row>
        <row r="5">
          <cell r="A5" t="str">
            <v>APRÈS L’UQAM</v>
          </cell>
          <cell r="C5">
            <v>81.76901049952275</v>
          </cell>
        </row>
        <row r="6">
          <cell r="A6" t="str">
            <v>APR-UQAM</v>
          </cell>
          <cell r="C6">
            <v>81.76901049952275</v>
          </cell>
        </row>
        <row r="7">
          <cell r="A7" t="str">
            <v>ARUQAC</v>
          </cell>
          <cell r="C7">
            <v>66.815144766146986</v>
          </cell>
        </row>
        <row r="8">
          <cell r="A8" t="str">
            <v xml:space="preserve">APR-UQTR      </v>
          </cell>
          <cell r="C8">
            <v>41.361756283805278</v>
          </cell>
        </row>
        <row r="9">
          <cell r="A9" t="str">
            <v xml:space="preserve">ARUQTR      </v>
          </cell>
          <cell r="C9">
            <v>41.361756283805278</v>
          </cell>
        </row>
        <row r="10">
          <cell r="C10">
            <v>81.76901049952275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quebec511.info/fr/distances/index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topLeftCell="A19" zoomScale="120" zoomScaleNormal="120" zoomScaleSheetLayoutView="150" workbookViewId="0">
      <selection activeCell="H49" sqref="H49"/>
    </sheetView>
  </sheetViews>
  <sheetFormatPr baseColWidth="10" defaultColWidth="10.75" defaultRowHeight="10.5" x14ac:dyDescent="0.15"/>
  <cols>
    <col min="1" max="1" width="10.75" style="28" customWidth="1"/>
    <col min="2" max="2" width="6.625" style="28" customWidth="1"/>
    <col min="3" max="4" width="5.75" style="28" customWidth="1"/>
    <col min="5" max="5" width="6.625" style="28" customWidth="1"/>
    <col min="6" max="6" width="5.625" style="28" customWidth="1"/>
    <col min="7" max="7" width="5" style="28" customWidth="1"/>
    <col min="8" max="8" width="6.5" style="28" customWidth="1"/>
    <col min="9" max="9" width="10.75" style="28"/>
    <col min="10" max="10" width="75.5" style="28" customWidth="1"/>
    <col min="11" max="16384" width="10.75" style="28"/>
  </cols>
  <sheetData>
    <row r="1" spans="1:10" ht="15" x14ac:dyDescent="0.25">
      <c r="A1" s="79" t="s">
        <v>24</v>
      </c>
      <c r="B1" s="79"/>
      <c r="C1" s="79"/>
      <c r="D1" s="79"/>
      <c r="E1" s="79"/>
      <c r="F1" s="79"/>
      <c r="G1" s="79"/>
      <c r="H1" s="79"/>
    </row>
    <row r="2" spans="1:10" ht="15" x14ac:dyDescent="0.25">
      <c r="A2" s="79" t="s">
        <v>45</v>
      </c>
      <c r="B2" s="79"/>
      <c r="C2" s="79"/>
      <c r="D2" s="79"/>
      <c r="E2" s="79"/>
      <c r="F2" s="79"/>
      <c r="G2" s="79"/>
      <c r="H2" s="79"/>
    </row>
    <row r="3" spans="1:10" ht="21" x14ac:dyDescent="0.15">
      <c r="A3" s="80" t="s">
        <v>46</v>
      </c>
      <c r="B3" s="80"/>
      <c r="C3" s="80"/>
      <c r="D3" s="80"/>
      <c r="E3" s="80"/>
      <c r="F3" s="80"/>
      <c r="G3" s="80"/>
      <c r="H3" s="80"/>
      <c r="J3" s="29"/>
    </row>
    <row r="4" spans="1:10" ht="15" x14ac:dyDescent="0.25">
      <c r="A4" s="81" t="s">
        <v>47</v>
      </c>
      <c r="B4" s="81"/>
      <c r="C4" s="82"/>
      <c r="D4" s="82"/>
      <c r="E4" s="82"/>
      <c r="F4" s="82"/>
      <c r="G4" s="82"/>
      <c r="H4" s="30"/>
      <c r="J4" s="32"/>
    </row>
    <row r="5" spans="1:10" ht="15" x14ac:dyDescent="0.25">
      <c r="A5" s="81" t="s">
        <v>48</v>
      </c>
      <c r="B5" s="81"/>
      <c r="C5" s="85"/>
      <c r="D5" s="85"/>
      <c r="E5" s="85"/>
      <c r="F5" s="85"/>
      <c r="G5" s="85"/>
      <c r="H5" s="30"/>
      <c r="J5" s="33"/>
    </row>
    <row r="6" spans="1:10" ht="15" x14ac:dyDescent="0.25">
      <c r="A6" s="81" t="s">
        <v>49</v>
      </c>
      <c r="B6" s="81"/>
      <c r="C6" s="83"/>
      <c r="D6" s="83"/>
      <c r="E6" s="83"/>
      <c r="F6" s="83"/>
      <c r="G6" s="83"/>
      <c r="H6" s="30"/>
      <c r="J6" s="33"/>
    </row>
    <row r="7" spans="1:10" ht="15" x14ac:dyDescent="0.25">
      <c r="A7" s="86"/>
      <c r="B7" s="86"/>
      <c r="C7" s="83"/>
      <c r="D7" s="83"/>
      <c r="E7" s="83"/>
      <c r="F7" s="83"/>
      <c r="G7" s="83"/>
      <c r="H7" s="30"/>
      <c r="J7" s="33"/>
    </row>
    <row r="8" spans="1:10" ht="15" x14ac:dyDescent="0.25">
      <c r="A8" s="81" t="s">
        <v>41</v>
      </c>
      <c r="B8" s="81"/>
      <c r="C8" s="83"/>
      <c r="D8" s="83"/>
      <c r="E8" s="83"/>
      <c r="F8" s="83"/>
      <c r="G8" s="83"/>
      <c r="H8" s="30"/>
      <c r="J8" s="33"/>
    </row>
    <row r="9" spans="1:10" ht="15" x14ac:dyDescent="0.25">
      <c r="A9" s="81" t="s">
        <v>50</v>
      </c>
      <c r="B9" s="81"/>
      <c r="C9" s="81"/>
      <c r="D9" s="84"/>
      <c r="E9" s="84"/>
      <c r="F9" s="84"/>
      <c r="G9" s="84"/>
      <c r="H9" s="30"/>
    </row>
    <row r="10" spans="1:10" ht="15" x14ac:dyDescent="0.25">
      <c r="A10" s="81" t="s">
        <v>51</v>
      </c>
      <c r="B10" s="81"/>
      <c r="C10" s="81"/>
      <c r="D10" s="83"/>
      <c r="E10" s="83"/>
      <c r="F10" s="83"/>
      <c r="G10" s="83"/>
      <c r="H10" s="30"/>
    </row>
    <row r="11" spans="1:10" ht="15" x14ac:dyDescent="0.25">
      <c r="A11" s="30"/>
      <c r="B11" s="30"/>
      <c r="C11" s="30"/>
      <c r="D11" s="83"/>
      <c r="E11" s="83"/>
      <c r="F11" s="83"/>
      <c r="G11" s="83"/>
      <c r="H11" s="30"/>
    </row>
    <row r="12" spans="1:10" ht="15" x14ac:dyDescent="0.25">
      <c r="A12" s="30"/>
      <c r="B12" s="34"/>
      <c r="C12" s="34"/>
      <c r="D12" s="83"/>
      <c r="E12" s="83"/>
      <c r="F12" s="83"/>
      <c r="G12" s="83"/>
      <c r="H12" s="30"/>
    </row>
    <row r="13" spans="1:10" ht="15" x14ac:dyDescent="0.25">
      <c r="A13" s="30"/>
      <c r="B13" s="34"/>
      <c r="C13" s="34"/>
      <c r="D13" s="30"/>
      <c r="E13" s="30"/>
      <c r="F13" s="30"/>
      <c r="G13" s="30"/>
      <c r="H13" s="30"/>
    </row>
    <row r="14" spans="1:10" ht="11.25" x14ac:dyDescent="0.2">
      <c r="A14" s="35" t="s">
        <v>0</v>
      </c>
      <c r="B14" s="35"/>
      <c r="C14" s="35"/>
      <c r="D14" s="35"/>
      <c r="E14" s="35"/>
      <c r="F14" s="35"/>
      <c r="G14" s="35"/>
      <c r="H14" s="35"/>
    </row>
    <row r="15" spans="1:10" ht="11.25" x14ac:dyDescent="0.2">
      <c r="A15" s="35"/>
      <c r="B15" s="35"/>
      <c r="C15" s="35" t="s">
        <v>40</v>
      </c>
      <c r="D15" s="35"/>
      <c r="E15" s="35"/>
      <c r="F15" s="35"/>
      <c r="G15" s="35"/>
      <c r="H15" s="35"/>
    </row>
    <row r="16" spans="1:10" ht="11.25" x14ac:dyDescent="0.2">
      <c r="A16" s="35"/>
      <c r="B16" s="35"/>
      <c r="C16" s="35" t="s">
        <v>65</v>
      </c>
      <c r="D16" s="35"/>
      <c r="E16" s="35"/>
      <c r="F16" s="35"/>
      <c r="G16" s="35"/>
      <c r="H16" s="35"/>
    </row>
    <row r="17" spans="1:13" ht="11.25" x14ac:dyDescent="0.2">
      <c r="A17" s="36" t="s">
        <v>1</v>
      </c>
      <c r="B17" s="36" t="s">
        <v>22</v>
      </c>
      <c r="C17" s="37" t="s">
        <v>2</v>
      </c>
      <c r="D17" s="37" t="s">
        <v>3</v>
      </c>
      <c r="E17" s="37" t="s">
        <v>4</v>
      </c>
      <c r="F17" s="36" t="s">
        <v>5</v>
      </c>
      <c r="G17" s="36" t="s">
        <v>6</v>
      </c>
      <c r="H17" s="36" t="s">
        <v>7</v>
      </c>
    </row>
    <row r="18" spans="1:13" ht="11.25" x14ac:dyDescent="0.2">
      <c r="A18" s="38"/>
      <c r="B18" s="56">
        <f>tableau!E28</f>
        <v>0</v>
      </c>
      <c r="C18" s="37"/>
      <c r="D18" s="37"/>
      <c r="E18" s="37"/>
      <c r="F18" s="39"/>
      <c r="G18" s="39"/>
      <c r="H18" s="60">
        <f>SUM(B18+F18+G18)</f>
        <v>0</v>
      </c>
    </row>
    <row r="19" spans="1:13" ht="11.25" x14ac:dyDescent="0.2">
      <c r="A19" s="40"/>
      <c r="B19" s="56">
        <f>tableau!E29</f>
        <v>0</v>
      </c>
      <c r="C19" s="37"/>
      <c r="D19" s="37"/>
      <c r="E19" s="37"/>
      <c r="F19" s="39"/>
      <c r="G19" s="39"/>
      <c r="H19" s="60">
        <f t="shared" ref="H19:H25" si="0">SUM(B19+F19+G19)</f>
        <v>0</v>
      </c>
    </row>
    <row r="20" spans="1:13" ht="11.25" x14ac:dyDescent="0.2">
      <c r="A20" s="40"/>
      <c r="B20" s="56">
        <f>tableau!E30</f>
        <v>0</v>
      </c>
      <c r="C20" s="37"/>
      <c r="D20" s="37"/>
      <c r="E20" s="37"/>
      <c r="F20" s="39"/>
      <c r="G20" s="39"/>
      <c r="H20" s="60">
        <f t="shared" si="0"/>
        <v>0</v>
      </c>
    </row>
    <row r="21" spans="1:13" ht="11.25" x14ac:dyDescent="0.2">
      <c r="A21" s="36"/>
      <c r="B21" s="56">
        <f>tableau!E31</f>
        <v>0</v>
      </c>
      <c r="C21" s="37"/>
      <c r="D21" s="37"/>
      <c r="E21" s="37"/>
      <c r="F21" s="39"/>
      <c r="G21" s="39"/>
      <c r="H21" s="60">
        <f t="shared" si="0"/>
        <v>0</v>
      </c>
    </row>
    <row r="22" spans="1:13" ht="11.25" x14ac:dyDescent="0.2">
      <c r="A22" s="36"/>
      <c r="B22" s="56">
        <f>tableau!E32</f>
        <v>0</v>
      </c>
      <c r="C22" s="37"/>
      <c r="D22" s="37"/>
      <c r="E22" s="37"/>
      <c r="F22" s="39"/>
      <c r="G22" s="39"/>
      <c r="H22" s="60">
        <f t="shared" si="0"/>
        <v>0</v>
      </c>
    </row>
    <row r="23" spans="1:13" ht="11.25" x14ac:dyDescent="0.2">
      <c r="A23" s="36"/>
      <c r="B23" s="56">
        <f>tableau!E33</f>
        <v>0</v>
      </c>
      <c r="C23" s="37"/>
      <c r="D23" s="37"/>
      <c r="E23" s="37"/>
      <c r="F23" s="39"/>
      <c r="G23" s="39"/>
      <c r="H23" s="60">
        <f t="shared" si="0"/>
        <v>0</v>
      </c>
    </row>
    <row r="24" spans="1:13" ht="11.25" x14ac:dyDescent="0.2">
      <c r="A24" s="36"/>
      <c r="B24" s="56">
        <f>tableau!E34</f>
        <v>0</v>
      </c>
      <c r="C24" s="37"/>
      <c r="D24" s="37"/>
      <c r="E24" s="37"/>
      <c r="F24" s="39"/>
      <c r="G24" s="39"/>
      <c r="H24" s="60">
        <f t="shared" si="0"/>
        <v>0</v>
      </c>
    </row>
    <row r="25" spans="1:13" ht="11.25" x14ac:dyDescent="0.2">
      <c r="A25" s="36"/>
      <c r="B25" s="56">
        <f>tableau!E35</f>
        <v>0</v>
      </c>
      <c r="C25" s="37"/>
      <c r="D25" s="37"/>
      <c r="E25" s="37"/>
      <c r="F25" s="39"/>
      <c r="G25" s="39"/>
      <c r="H25" s="60">
        <f t="shared" si="0"/>
        <v>0</v>
      </c>
    </row>
    <row r="26" spans="1:13" ht="11.25" x14ac:dyDescent="0.2">
      <c r="A26" s="36" t="s">
        <v>8</v>
      </c>
      <c r="B26" s="56">
        <f>SUM(B18:B25)</f>
        <v>0</v>
      </c>
      <c r="C26" s="56"/>
      <c r="D26" s="57"/>
      <c r="E26" s="57"/>
      <c r="F26" s="58">
        <f>SUM(F18:F25)</f>
        <v>0</v>
      </c>
      <c r="G26" s="58">
        <f>SUM(G18:G25)</f>
        <v>0</v>
      </c>
      <c r="H26" s="59">
        <f>B26+F26+G26</f>
        <v>0</v>
      </c>
    </row>
    <row r="27" spans="1:13" ht="11.25" x14ac:dyDescent="0.2">
      <c r="A27" s="35"/>
      <c r="B27" s="35"/>
      <c r="C27" s="35"/>
      <c r="D27" s="35"/>
      <c r="E27" s="35"/>
      <c r="F27" s="35"/>
      <c r="G27" s="35"/>
      <c r="H27" s="35"/>
      <c r="K27" s="42"/>
      <c r="M27" s="42"/>
    </row>
    <row r="28" spans="1:13" ht="11.25" x14ac:dyDescent="0.2">
      <c r="A28" s="35" t="s">
        <v>9</v>
      </c>
      <c r="B28" s="35"/>
      <c r="C28" s="35"/>
      <c r="D28" s="35"/>
      <c r="E28" s="35"/>
      <c r="F28" s="35"/>
      <c r="G28" s="35"/>
      <c r="H28" s="35"/>
    </row>
    <row r="29" spans="1:13" ht="11.25" x14ac:dyDescent="0.2">
      <c r="A29" s="35"/>
      <c r="B29" s="35"/>
      <c r="C29" s="35"/>
      <c r="D29" s="35"/>
      <c r="E29" s="35" t="s">
        <v>66</v>
      </c>
      <c r="F29" s="35"/>
      <c r="G29" s="35"/>
      <c r="H29" s="35"/>
    </row>
    <row r="30" spans="1:13" ht="11.25" x14ac:dyDescent="0.2">
      <c r="A30" s="35" t="s">
        <v>67</v>
      </c>
      <c r="B30" s="35"/>
      <c r="C30" s="35"/>
      <c r="D30" s="35"/>
      <c r="E30" s="35"/>
      <c r="F30" s="35"/>
      <c r="G30" s="35"/>
      <c r="H30" s="35"/>
    </row>
    <row r="31" spans="1:13" ht="11.25" x14ac:dyDescent="0.2">
      <c r="A31" s="35" t="s">
        <v>10</v>
      </c>
      <c r="B31" s="35"/>
      <c r="C31" s="35"/>
      <c r="D31" s="35"/>
      <c r="E31" s="35"/>
      <c r="F31" s="35"/>
      <c r="G31" s="35"/>
      <c r="H31" s="35"/>
    </row>
    <row r="32" spans="1:13" ht="11.25" x14ac:dyDescent="0.2">
      <c r="A32" s="35"/>
      <c r="B32" s="35"/>
      <c r="C32" s="35"/>
      <c r="D32" s="35"/>
      <c r="E32" s="35"/>
      <c r="F32" s="35"/>
      <c r="G32" s="35"/>
      <c r="H32" s="35"/>
      <c r="J32" s="42"/>
    </row>
    <row r="33" spans="1:17" ht="11.25" x14ac:dyDescent="0.2">
      <c r="A33" s="35" t="s">
        <v>11</v>
      </c>
      <c r="B33" s="35"/>
      <c r="C33" s="35"/>
      <c r="D33" s="35"/>
      <c r="E33" s="35"/>
      <c r="F33" s="35"/>
      <c r="G33" s="35"/>
      <c r="H33" s="41"/>
    </row>
    <row r="34" spans="1:17" ht="11.25" x14ac:dyDescent="0.2">
      <c r="A34" s="35" t="s">
        <v>12</v>
      </c>
      <c r="B34" s="35"/>
      <c r="C34" s="35"/>
      <c r="D34" s="35"/>
      <c r="E34" s="35"/>
      <c r="F34" s="35"/>
      <c r="G34" s="35"/>
      <c r="H34" s="41"/>
    </row>
    <row r="35" spans="1:17" ht="11.25" x14ac:dyDescent="0.2">
      <c r="A35" s="35" t="s">
        <v>13</v>
      </c>
      <c r="B35" s="35"/>
      <c r="C35" s="35"/>
      <c r="D35" s="35"/>
      <c r="E35" s="35"/>
      <c r="F35" s="35"/>
      <c r="G35" s="35"/>
      <c r="H35" s="41"/>
    </row>
    <row r="36" spans="1:17" ht="11.25" x14ac:dyDescent="0.2">
      <c r="A36" s="35" t="s">
        <v>14</v>
      </c>
      <c r="B36" s="35"/>
      <c r="C36" s="35"/>
      <c r="D36" s="35"/>
      <c r="E36" s="35"/>
      <c r="F36" s="35"/>
      <c r="G36" s="35"/>
      <c r="H36" s="41"/>
    </row>
    <row r="37" spans="1:17" ht="12.75" x14ac:dyDescent="0.2">
      <c r="A37" s="35" t="s">
        <v>15</v>
      </c>
      <c r="B37" s="35"/>
      <c r="C37" s="35"/>
      <c r="D37" s="35"/>
      <c r="E37" s="35"/>
      <c r="F37" s="35"/>
      <c r="G37" s="35"/>
      <c r="H37" s="59"/>
      <c r="J37" s="35"/>
      <c r="K37" s="35"/>
      <c r="L37" s="43"/>
      <c r="M37" s="44"/>
      <c r="N37" s="35"/>
      <c r="O37" s="35"/>
      <c r="P37" s="35"/>
      <c r="Q37" s="44"/>
    </row>
    <row r="38" spans="1:17" ht="11.25" x14ac:dyDescent="0.2">
      <c r="A38" s="35" t="s">
        <v>18</v>
      </c>
      <c r="B38" s="35"/>
      <c r="C38" s="35"/>
      <c r="D38" s="35"/>
      <c r="E38" s="35"/>
      <c r="F38" s="35"/>
      <c r="G38" s="35"/>
      <c r="H38" s="59"/>
    </row>
    <row r="39" spans="1:17" ht="11.25" x14ac:dyDescent="0.2">
      <c r="A39" s="35" t="s">
        <v>16</v>
      </c>
      <c r="B39" s="35"/>
      <c r="C39" s="45" t="s">
        <v>54</v>
      </c>
      <c r="E39" s="35"/>
      <c r="F39" s="36"/>
      <c r="G39" s="35" t="s">
        <v>55</v>
      </c>
      <c r="H39" s="59">
        <f>F39*0.545</f>
        <v>0</v>
      </c>
    </row>
    <row r="40" spans="1:17" ht="11.25" x14ac:dyDescent="0.2">
      <c r="A40" s="35" t="s">
        <v>17</v>
      </c>
      <c r="B40" s="35"/>
      <c r="C40" s="43" t="s">
        <v>23</v>
      </c>
      <c r="E40" s="35"/>
      <c r="F40" s="36"/>
      <c r="G40" s="35"/>
      <c r="H40" s="59">
        <f>F39*F40*0.136</f>
        <v>0</v>
      </c>
    </row>
    <row r="41" spans="1:17" ht="11.25" x14ac:dyDescent="0.2">
      <c r="A41" s="35" t="s">
        <v>16</v>
      </c>
      <c r="B41" s="35"/>
      <c r="C41" s="45" t="s">
        <v>54</v>
      </c>
      <c r="E41" s="35"/>
      <c r="F41" s="36"/>
      <c r="G41" s="35" t="s">
        <v>56</v>
      </c>
      <c r="H41" s="59">
        <f>F41*0.545</f>
        <v>0</v>
      </c>
    </row>
    <row r="42" spans="1:17" ht="11.25" x14ac:dyDescent="0.2">
      <c r="A42" s="35" t="s">
        <v>17</v>
      </c>
      <c r="B42" s="35"/>
      <c r="C42" s="43" t="s">
        <v>23</v>
      </c>
      <c r="E42" s="35"/>
      <c r="F42" s="36"/>
      <c r="G42" s="35"/>
      <c r="H42" s="59">
        <f>F41*F42*0.136</f>
        <v>0</v>
      </c>
    </row>
    <row r="43" spans="1:17" ht="11.25" x14ac:dyDescent="0.2">
      <c r="A43" s="35" t="s">
        <v>52</v>
      </c>
      <c r="B43" s="35"/>
      <c r="C43" s="43"/>
      <c r="D43" s="35"/>
      <c r="E43" s="35"/>
      <c r="F43" s="35"/>
      <c r="G43" s="35"/>
      <c r="H43" s="41"/>
    </row>
    <row r="44" spans="1:17" ht="11.25" x14ac:dyDescent="0.2">
      <c r="A44" s="35" t="s">
        <v>19</v>
      </c>
      <c r="B44" s="35"/>
      <c r="C44" s="35"/>
      <c r="D44" s="35"/>
      <c r="E44" s="35"/>
      <c r="F44" s="35"/>
      <c r="G44" s="35"/>
      <c r="H44" s="59"/>
    </row>
    <row r="45" spans="1:17" ht="11.25" x14ac:dyDescent="0.2">
      <c r="A45" s="35" t="s">
        <v>20</v>
      </c>
      <c r="B45" s="35"/>
      <c r="C45" s="35"/>
      <c r="D45" s="35"/>
      <c r="E45" s="35"/>
      <c r="F45" s="35"/>
      <c r="G45" s="35"/>
      <c r="H45" s="59">
        <f>SUM(H33:H44)</f>
        <v>0</v>
      </c>
    </row>
    <row r="46" spans="1:17" ht="11.25" x14ac:dyDescent="0.2">
      <c r="A46" s="35" t="s">
        <v>21</v>
      </c>
      <c r="B46" s="35"/>
      <c r="C46" s="35"/>
      <c r="D46" s="35"/>
      <c r="E46" s="35"/>
      <c r="F46" s="35"/>
      <c r="G46" s="35"/>
      <c r="H46" s="59">
        <f>H45+H26</f>
        <v>0</v>
      </c>
    </row>
    <row r="47" spans="1:17" ht="8.65" customHeight="1" x14ac:dyDescent="0.2">
      <c r="A47" s="35"/>
      <c r="B47" s="35"/>
      <c r="C47" s="35"/>
      <c r="D47" s="35"/>
      <c r="E47" s="35"/>
      <c r="F47" s="35"/>
      <c r="G47" s="35"/>
      <c r="H47" s="46"/>
    </row>
    <row r="48" spans="1:17" ht="15.75" thickBot="1" x14ac:dyDescent="0.3">
      <c r="A48" s="47" t="s">
        <v>68</v>
      </c>
      <c r="B48" s="30"/>
      <c r="C48" s="30"/>
      <c r="D48" s="30"/>
      <c r="E48" s="30"/>
      <c r="F48" s="30"/>
      <c r="G48" s="30"/>
      <c r="H48" s="48"/>
    </row>
    <row r="49" spans="1:8" ht="15.75" thickBot="1" x14ac:dyDescent="0.3">
      <c r="A49" s="31" t="s">
        <v>53</v>
      </c>
      <c r="B49" s="30"/>
      <c r="C49" s="30"/>
      <c r="D49" s="30"/>
      <c r="E49" s="30"/>
      <c r="F49" s="30"/>
      <c r="G49" s="30"/>
      <c r="H49" s="49"/>
    </row>
    <row r="50" spans="1:8" ht="15.75" thickBot="1" x14ac:dyDescent="0.3">
      <c r="A50" s="30"/>
      <c r="B50" s="30"/>
      <c r="C50" s="30"/>
      <c r="D50" s="30"/>
      <c r="E50" s="30"/>
      <c r="F50" s="30"/>
      <c r="G50" s="30"/>
      <c r="H50" s="30"/>
    </row>
    <row r="51" spans="1:8" ht="15" x14ac:dyDescent="0.25">
      <c r="A51" s="50" t="s">
        <v>38</v>
      </c>
      <c r="B51" s="51"/>
      <c r="C51" s="51"/>
      <c r="D51" s="52"/>
      <c r="E51" s="53" t="s">
        <v>39</v>
      </c>
      <c r="F51" s="51"/>
      <c r="G51" s="54"/>
      <c r="H51" s="55"/>
    </row>
    <row r="52" spans="1:8" ht="20.45" customHeight="1" thickBot="1" x14ac:dyDescent="0.3">
      <c r="A52" s="87"/>
      <c r="B52" s="88"/>
      <c r="C52" s="88"/>
      <c r="D52" s="89"/>
      <c r="E52" s="90"/>
      <c r="F52" s="88"/>
      <c r="G52" s="88"/>
      <c r="H52" s="91"/>
    </row>
  </sheetData>
  <sheetProtection sheet="1" objects="1" scenarios="1"/>
  <mergeCells count="21">
    <mergeCell ref="A10:C10"/>
    <mergeCell ref="D10:G10"/>
    <mergeCell ref="D11:G11"/>
    <mergeCell ref="D12:G12"/>
    <mergeCell ref="A52:D52"/>
    <mergeCell ref="E52:H52"/>
    <mergeCell ref="A8:B8"/>
    <mergeCell ref="C8:G8"/>
    <mergeCell ref="A9:C9"/>
    <mergeCell ref="D9:G9"/>
    <mergeCell ref="A5:B5"/>
    <mergeCell ref="C5:G5"/>
    <mergeCell ref="A6:B6"/>
    <mergeCell ref="C6:G6"/>
    <mergeCell ref="A7:B7"/>
    <mergeCell ref="C7:G7"/>
    <mergeCell ref="A1:H1"/>
    <mergeCell ref="A2:H2"/>
    <mergeCell ref="A3:H3"/>
    <mergeCell ref="A4:B4"/>
    <mergeCell ref="C4:G4"/>
  </mergeCells>
  <phoneticPr fontId="2" type="noConversion"/>
  <printOptions horizontalCentered="1" verticalCentered="1"/>
  <pageMargins left="0.25" right="0.25" top="0.75" bottom="0.75" header="0.3" footer="0.3"/>
  <pageSetup orientation="portrait" r:id="rId1"/>
  <headerFooter alignWithMargins="0">
    <oddFooter>&amp;L&amp;8FRUQ/MARS 2018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tabSelected="1" topLeftCell="A2" zoomScaleNormal="100" workbookViewId="0">
      <selection activeCell="C22" sqref="C22"/>
    </sheetView>
  </sheetViews>
  <sheetFormatPr baseColWidth="10" defaultColWidth="11.125" defaultRowHeight="12.75" x14ac:dyDescent="0.2"/>
  <cols>
    <col min="1" max="1" width="19.875" customWidth="1"/>
    <col min="2" max="3" width="10.75" customWidth="1"/>
    <col min="4" max="6" width="10.75" style="7" customWidth="1"/>
    <col min="7" max="7" width="8.5" customWidth="1"/>
    <col min="8" max="11" width="4.375" customWidth="1"/>
  </cols>
  <sheetData>
    <row r="1" spans="1:6" ht="19.5" thickBot="1" x14ac:dyDescent="0.35">
      <c r="A1" s="61"/>
      <c r="B1" s="16"/>
      <c r="C1" s="62"/>
      <c r="D1" s="63"/>
      <c r="E1" s="64"/>
      <c r="F1" s="65"/>
    </row>
    <row r="2" spans="1:6" ht="63" x14ac:dyDescent="0.2">
      <c r="A2" s="66" t="s">
        <v>59</v>
      </c>
      <c r="B2" s="67" t="s">
        <v>58</v>
      </c>
      <c r="C2" s="67" t="s">
        <v>57</v>
      </c>
      <c r="D2" s="68" t="s">
        <v>69</v>
      </c>
      <c r="E2" s="68" t="s">
        <v>70</v>
      </c>
      <c r="F2" s="69" t="s">
        <v>7</v>
      </c>
    </row>
    <row r="3" spans="1:6" ht="15.75" x14ac:dyDescent="0.25">
      <c r="A3" s="70" t="str">
        <f>[1]distances!A1</f>
        <v>ARUQAT</v>
      </c>
      <c r="B3" s="71">
        <v>880</v>
      </c>
      <c r="C3" s="71">
        <v>103</v>
      </c>
      <c r="D3" s="72">
        <f>[1]distances!C1</f>
        <v>279.98727330575883</v>
      </c>
      <c r="E3" s="72">
        <f>[1]membres!H3</f>
        <v>54.527902294595251</v>
      </c>
      <c r="F3" s="73">
        <f>D3+E3</f>
        <v>334.5151756003541</v>
      </c>
    </row>
    <row r="4" spans="1:6" ht="15.75" x14ac:dyDescent="0.25">
      <c r="A4" s="70" t="str">
        <f>[1]distances!A2</f>
        <v>ARUQO</v>
      </c>
      <c r="B4" s="71">
        <v>450</v>
      </c>
      <c r="C4" s="71">
        <v>20</v>
      </c>
      <c r="D4" s="72">
        <f>[1]distances!C2</f>
        <v>143.17531021317211</v>
      </c>
      <c r="E4" s="72">
        <f>[1]membres!H4</f>
        <v>280.81869681716552</v>
      </c>
      <c r="F4" s="73">
        <f t="shared" ref="F4:F12" si="0">D4+E4</f>
        <v>423.99400703033763</v>
      </c>
    </row>
    <row r="5" spans="1:6" ht="15.75" x14ac:dyDescent="0.25">
      <c r="A5" s="70" t="str">
        <f>[1]distances!A3</f>
        <v>ARRUQAR</v>
      </c>
      <c r="B5" s="71">
        <v>315</v>
      </c>
      <c r="C5" s="71">
        <v>58</v>
      </c>
      <c r="D5" s="72">
        <f>[1]distances!C3</f>
        <v>100.22271714922049</v>
      </c>
      <c r="E5" s="72">
        <f>[1]membres!H5</f>
        <v>96.834033385229489</v>
      </c>
      <c r="F5" s="73">
        <f t="shared" si="0"/>
        <v>197.05675053444998</v>
      </c>
    </row>
    <row r="6" spans="1:6" ht="15.75" x14ac:dyDescent="0.25">
      <c r="A6" s="70" t="str">
        <f>[1]distances!A4</f>
        <v>ARRÉTS</v>
      </c>
      <c r="B6" s="71">
        <v>257</v>
      </c>
      <c r="C6" s="71">
        <v>74</v>
      </c>
      <c r="D6" s="72">
        <f>[1]distances!C4</f>
        <v>81.76901049952275</v>
      </c>
      <c r="E6" s="72">
        <f>[1]membres!H6</f>
        <v>75.89694508572039</v>
      </c>
      <c r="F6" s="73">
        <f t="shared" si="0"/>
        <v>157.66595558524313</v>
      </c>
    </row>
    <row r="7" spans="1:6" ht="15.75" x14ac:dyDescent="0.25">
      <c r="A7" s="70" t="str">
        <f>[1]distances!A5</f>
        <v>APRÈS L’UQAM</v>
      </c>
      <c r="B7" s="71">
        <v>257</v>
      </c>
      <c r="C7" s="71">
        <v>102</v>
      </c>
      <c r="D7" s="72">
        <f>[1]distances!C5</f>
        <v>81.76901049952275</v>
      </c>
      <c r="E7" s="72">
        <f>[1]membres!H7</f>
        <v>55.06248957199324</v>
      </c>
      <c r="F7" s="73">
        <f t="shared" si="0"/>
        <v>136.83150007151599</v>
      </c>
    </row>
    <row r="8" spans="1:6" ht="15.75" x14ac:dyDescent="0.25">
      <c r="A8" s="70" t="str">
        <f>[1]distances!A6</f>
        <v>APR-UQAM</v>
      </c>
      <c r="B8" s="71">
        <v>257</v>
      </c>
      <c r="C8" s="71">
        <v>252</v>
      </c>
      <c r="D8" s="72">
        <f>[1]distances!C6</f>
        <v>81.76901049952275</v>
      </c>
      <c r="E8" s="72">
        <f>[1]membres!H8</f>
        <v>22.287198160092501</v>
      </c>
      <c r="F8" s="73">
        <f t="shared" si="0"/>
        <v>104.05620865961525</v>
      </c>
    </row>
    <row r="9" spans="1:6" ht="15.75" x14ac:dyDescent="0.25">
      <c r="A9" s="70" t="str">
        <f>[1]distances!A7</f>
        <v>ARUQAC</v>
      </c>
      <c r="B9" s="71">
        <v>210</v>
      </c>
      <c r="C9" s="71">
        <v>66</v>
      </c>
      <c r="D9" s="72">
        <f>[1]distances!C7</f>
        <v>66.815144766146986</v>
      </c>
      <c r="E9" s="72">
        <f>[1]membres!H9</f>
        <v>85.09657479308045</v>
      </c>
      <c r="F9" s="73">
        <f t="shared" si="0"/>
        <v>151.91171955922744</v>
      </c>
    </row>
    <row r="10" spans="1:6" ht="15.75" x14ac:dyDescent="0.25">
      <c r="A10" s="70" t="str">
        <f>[1]distances!A8</f>
        <v xml:space="preserve">APR-UQTR      </v>
      </c>
      <c r="B10" s="71">
        <v>130</v>
      </c>
      <c r="C10" s="71">
        <v>35</v>
      </c>
      <c r="D10" s="72">
        <f>[1]distances!C8</f>
        <v>41.361756283805278</v>
      </c>
      <c r="E10" s="72">
        <f>[1]membres!H10</f>
        <v>160.46782675266596</v>
      </c>
      <c r="F10" s="73">
        <f t="shared" si="0"/>
        <v>201.82958303647123</v>
      </c>
    </row>
    <row r="11" spans="1:6" ht="15.75" x14ac:dyDescent="0.25">
      <c r="A11" s="70" t="str">
        <f>[1]distances!A9</f>
        <v xml:space="preserve">ARUQTR      </v>
      </c>
      <c r="B11" s="71">
        <v>130</v>
      </c>
      <c r="C11" s="71">
        <v>61</v>
      </c>
      <c r="D11" s="72">
        <f>[1]distances!C9</f>
        <v>41.361756283805278</v>
      </c>
      <c r="E11" s="72">
        <f>[1]membres!H11</f>
        <v>92.071703874480491</v>
      </c>
      <c r="F11" s="73">
        <f t="shared" si="0"/>
        <v>133.43346015828575</v>
      </c>
    </row>
    <row r="12" spans="1:6" ht="15.75" x14ac:dyDescent="0.25">
      <c r="A12" s="70" t="s">
        <v>71</v>
      </c>
      <c r="B12" s="71">
        <v>257</v>
      </c>
      <c r="C12" s="71">
        <v>73</v>
      </c>
      <c r="D12" s="72">
        <f>[1]distances!C10</f>
        <v>81.76901049952275</v>
      </c>
      <c r="E12" s="72">
        <f>[1]membres!H12</f>
        <v>76.936629264976844</v>
      </c>
      <c r="F12" s="73">
        <f t="shared" si="0"/>
        <v>158.70563976449961</v>
      </c>
    </row>
    <row r="13" spans="1:6" ht="15.75" x14ac:dyDescent="0.25">
      <c r="A13" s="74"/>
      <c r="B13" s="75"/>
      <c r="C13" s="75">
        <f>C3+C4+C5+C6+C7+C8+C9+C10+C11+C12</f>
        <v>844</v>
      </c>
      <c r="D13" s="76">
        <f>SUM(D3:D12)</f>
        <v>1000.0000000000001</v>
      </c>
      <c r="E13" s="76">
        <f>SUM(E3:E12)</f>
        <v>1000.0000000000002</v>
      </c>
      <c r="F13" s="77">
        <f>SUM(F3:F12)</f>
        <v>2000</v>
      </c>
    </row>
    <row r="14" spans="1:6" ht="18.75" x14ac:dyDescent="0.25">
      <c r="A14" s="11"/>
      <c r="B14" s="12"/>
      <c r="C14" s="13"/>
      <c r="D14" s="14"/>
      <c r="E14" s="14"/>
      <c r="F14" s="14"/>
    </row>
    <row r="15" spans="1:6" ht="15.75" x14ac:dyDescent="0.25">
      <c r="A15" s="15" t="s">
        <v>60</v>
      </c>
      <c r="B15" s="16"/>
      <c r="C15" s="12"/>
      <c r="D15" s="78">
        <v>1000</v>
      </c>
      <c r="E15" s="14"/>
      <c r="F15" s="14"/>
    </row>
    <row r="16" spans="1:6" ht="15.75" thickBot="1" x14ac:dyDescent="0.3">
      <c r="A16" s="15" t="s">
        <v>61</v>
      </c>
      <c r="B16" s="16"/>
      <c r="C16" s="13"/>
      <c r="D16" s="78">
        <v>1000</v>
      </c>
      <c r="E16" s="14"/>
      <c r="F16" s="14"/>
    </row>
    <row r="17" spans="1:6" ht="16.5" thickBot="1" x14ac:dyDescent="0.3">
      <c r="A17" t="s">
        <v>72</v>
      </c>
      <c r="B17" s="21">
        <v>0</v>
      </c>
      <c r="C17" s="21">
        <v>66</v>
      </c>
      <c r="D17" s="22"/>
      <c r="E17" s="22"/>
      <c r="F17" s="23">
        <v>0</v>
      </c>
    </row>
    <row r="18" spans="1:6" ht="15.75" x14ac:dyDescent="0.25">
      <c r="A18" s="20" t="s">
        <v>62</v>
      </c>
      <c r="B18" s="10">
        <v>0</v>
      </c>
      <c r="C18" s="10">
        <v>48</v>
      </c>
      <c r="D18" s="24"/>
      <c r="E18" s="24"/>
      <c r="F18" s="25">
        <v>0</v>
      </c>
    </row>
    <row r="19" spans="1:6" ht="15.75" x14ac:dyDescent="0.25">
      <c r="A19" s="17" t="s">
        <v>63</v>
      </c>
      <c r="B19" s="10">
        <v>0</v>
      </c>
      <c r="C19" s="10">
        <v>51</v>
      </c>
      <c r="D19" s="24"/>
      <c r="E19" s="24"/>
      <c r="F19" s="25">
        <v>0</v>
      </c>
    </row>
    <row r="20" spans="1:6" ht="16.5" thickBot="1" x14ac:dyDescent="0.3">
      <c r="A20" s="17" t="s">
        <v>64</v>
      </c>
      <c r="B20" s="19"/>
      <c r="C20" s="19">
        <v>61</v>
      </c>
      <c r="D20" s="26"/>
      <c r="E20" s="26"/>
      <c r="F20" s="27"/>
    </row>
    <row r="21" spans="1:6" ht="15" x14ac:dyDescent="0.25">
      <c r="B21" s="16"/>
      <c r="C21" s="18">
        <f>C17+C18+C19+C20</f>
        <v>226</v>
      </c>
      <c r="D21" s="14"/>
      <c r="E21" s="14"/>
      <c r="F21" s="14"/>
    </row>
    <row r="23" spans="1:6" x14ac:dyDescent="0.2">
      <c r="A23" s="4" t="s">
        <v>37</v>
      </c>
      <c r="F23" s="8"/>
    </row>
    <row r="24" spans="1:6" x14ac:dyDescent="0.2">
      <c r="A24" s="5" t="s">
        <v>44</v>
      </c>
    </row>
    <row r="25" spans="1:6" x14ac:dyDescent="0.2">
      <c r="A25" t="s">
        <v>42</v>
      </c>
    </row>
    <row r="26" spans="1:6" x14ac:dyDescent="0.2">
      <c r="A26" t="s">
        <v>43</v>
      </c>
    </row>
    <row r="27" spans="1:6" ht="48" x14ac:dyDescent="0.2">
      <c r="A27" s="2" t="s">
        <v>25</v>
      </c>
      <c r="B27" s="3" t="s">
        <v>34</v>
      </c>
      <c r="C27" s="3" t="s">
        <v>35</v>
      </c>
      <c r="D27" s="9" t="s">
        <v>36</v>
      </c>
      <c r="E27" s="9"/>
    </row>
    <row r="28" spans="1:6" x14ac:dyDescent="0.2">
      <c r="A28" s="1" t="s">
        <v>26</v>
      </c>
      <c r="B28" s="1" t="str">
        <f>IF(rapport!C18="x",10.4,"")</f>
        <v/>
      </c>
      <c r="C28" s="1" t="str">
        <f>IF(rapport!D18="x",15,"")</f>
        <v/>
      </c>
      <c r="D28" s="6" t="str">
        <f>IF(rapport!E18="x",25,"")</f>
        <v/>
      </c>
      <c r="E28" s="6">
        <f>SUM(B28:D28)</f>
        <v>0</v>
      </c>
    </row>
    <row r="29" spans="1:6" x14ac:dyDescent="0.2">
      <c r="A29" s="1" t="s">
        <v>27</v>
      </c>
      <c r="B29" s="1" t="str">
        <f>IF(rapport!C19="x",10.4,"")</f>
        <v/>
      </c>
      <c r="C29" s="1" t="str">
        <f>IF(rapport!D19="x",15,"")</f>
        <v/>
      </c>
      <c r="D29" s="6" t="str">
        <f>IF(rapport!E19="x",25,"")</f>
        <v/>
      </c>
      <c r="E29" s="6">
        <f t="shared" ref="E29:E35" si="1">SUM(B29:D29)</f>
        <v>0</v>
      </c>
    </row>
    <row r="30" spans="1:6" x14ac:dyDescent="0.2">
      <c r="A30" s="1" t="s">
        <v>28</v>
      </c>
      <c r="B30" s="1" t="str">
        <f>IF(rapport!C20="x",10.4,"")</f>
        <v/>
      </c>
      <c r="C30" s="1" t="str">
        <f>IF(rapport!D20="x",15,"")</f>
        <v/>
      </c>
      <c r="D30" s="6" t="str">
        <f>IF(rapport!E20="x",25,"")</f>
        <v/>
      </c>
      <c r="E30" s="6">
        <f t="shared" si="1"/>
        <v>0</v>
      </c>
    </row>
    <row r="31" spans="1:6" x14ac:dyDescent="0.2">
      <c r="A31" s="1" t="s">
        <v>29</v>
      </c>
      <c r="B31" s="1" t="str">
        <f>IF(rapport!C21="x",10.4,"")</f>
        <v/>
      </c>
      <c r="C31" s="1" t="str">
        <f>IF(rapport!D21="x",15,"")</f>
        <v/>
      </c>
      <c r="D31" s="6" t="str">
        <f>IF(rapport!E21="x",25,"")</f>
        <v/>
      </c>
      <c r="E31" s="6">
        <f t="shared" si="1"/>
        <v>0</v>
      </c>
    </row>
    <row r="32" spans="1:6" x14ac:dyDescent="0.2">
      <c r="A32" s="1" t="s">
        <v>30</v>
      </c>
      <c r="B32" s="1" t="str">
        <f>IF(rapport!C22="x",10.4,"")</f>
        <v/>
      </c>
      <c r="C32" s="1" t="str">
        <f>IF(rapport!D22="x",15,"")</f>
        <v/>
      </c>
      <c r="D32" s="6" t="str">
        <f>IF(rapport!E22="x",25,"")</f>
        <v/>
      </c>
      <c r="E32" s="6">
        <f t="shared" si="1"/>
        <v>0</v>
      </c>
    </row>
    <row r="33" spans="1:5" x14ac:dyDescent="0.2">
      <c r="A33" s="1" t="s">
        <v>31</v>
      </c>
      <c r="B33" s="1" t="str">
        <f>IF(rapport!C23="x",10.4,"")</f>
        <v/>
      </c>
      <c r="C33" s="1" t="str">
        <f>IF(rapport!D23="x",15,"")</f>
        <v/>
      </c>
      <c r="D33" s="6" t="str">
        <f>IF(rapport!E23="x",25,"")</f>
        <v/>
      </c>
      <c r="E33" s="6">
        <f t="shared" si="1"/>
        <v>0</v>
      </c>
    </row>
    <row r="34" spans="1:5" x14ac:dyDescent="0.2">
      <c r="A34" s="1" t="s">
        <v>32</v>
      </c>
      <c r="B34" s="1" t="str">
        <f>IF(rapport!C24="x",10.4,"")</f>
        <v/>
      </c>
      <c r="C34" s="1" t="str">
        <f>IF(rapport!D24="x",15,"")</f>
        <v/>
      </c>
      <c r="D34" s="6" t="str">
        <f>IF(rapport!E24="x",25,"")</f>
        <v/>
      </c>
      <c r="E34" s="6">
        <f t="shared" si="1"/>
        <v>0</v>
      </c>
    </row>
    <row r="35" spans="1:5" x14ac:dyDescent="0.2">
      <c r="A35" s="1" t="s">
        <v>33</v>
      </c>
      <c r="B35" s="1" t="str">
        <f>IF(rapport!C25="x",10.4,"")</f>
        <v/>
      </c>
      <c r="C35" s="1" t="str">
        <f>IF(rapport!D25="x",15,"")</f>
        <v/>
      </c>
      <c r="D35" s="6" t="str">
        <f>IF(rapport!E25="x",25,"")</f>
        <v/>
      </c>
      <c r="E35" s="6">
        <f t="shared" si="1"/>
        <v>0</v>
      </c>
    </row>
  </sheetData>
  <phoneticPr fontId="2" type="noConversion"/>
  <hyperlinks>
    <hyperlink ref="A24" r:id="rId1" xr:uid="{00000000-0004-0000-0100-000000000000}"/>
  </hyperlinks>
  <pageMargins left="0.78740157499999996" right="0.78740157499999996" top="0.984251969" bottom="0.984251969" header="0.4921259845" footer="0.4921259845"/>
  <pageSetup paperSize="9" orientation="portrait" horizont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rapport</vt:lpstr>
      <vt:lpstr>tableau</vt:lpstr>
      <vt:lpstr>rapport!Zone_d_impression</vt:lpstr>
      <vt:lpstr>tableau!Zone_d_impression</vt:lpstr>
    </vt:vector>
  </TitlesOfParts>
  <Company>uqar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laplante</dc:creator>
  <cp:lastModifiedBy>pierre laplante</cp:lastModifiedBy>
  <cp:lastPrinted>2022-06-14T15:43:33Z</cp:lastPrinted>
  <dcterms:created xsi:type="dcterms:W3CDTF">2005-05-09T14:33:47Z</dcterms:created>
  <dcterms:modified xsi:type="dcterms:W3CDTF">2026-02-02T15:23:19Z</dcterms:modified>
</cp:coreProperties>
</file>